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4175"/>
  </bookViews>
  <sheets>
    <sheet name="Лист1 (2)" sheetId="2" r:id="rId1"/>
    <sheet name="Лист1" sheetId="1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L30" i="2"/>
  <c r="K30" i="2"/>
  <c r="J30" i="2"/>
  <c r="I30" i="2"/>
  <c r="H30" i="2"/>
  <c r="G30" i="2"/>
  <c r="F30" i="2"/>
  <c r="E30" i="2"/>
  <c r="D30" i="2"/>
  <c r="C30" i="2"/>
  <c r="B30" i="2"/>
  <c r="M23" i="2"/>
  <c r="L23" i="2"/>
  <c r="K23" i="2"/>
  <c r="J23" i="2"/>
  <c r="I23" i="2"/>
  <c r="H23" i="2"/>
  <c r="G23" i="2"/>
  <c r="F23" i="2"/>
  <c r="E23" i="2"/>
  <c r="D23" i="2"/>
  <c r="C23" i="2"/>
  <c r="B23" i="2"/>
  <c r="M16" i="2"/>
  <c r="L16" i="2"/>
  <c r="K16" i="2"/>
  <c r="J16" i="2"/>
  <c r="I16" i="2"/>
  <c r="H16" i="2"/>
  <c r="G16" i="2"/>
  <c r="F16" i="2"/>
  <c r="E16" i="2"/>
  <c r="D16" i="2"/>
  <c r="C16" i="2"/>
  <c r="B16" i="2"/>
  <c r="M9" i="2"/>
  <c r="L9" i="2"/>
  <c r="K9" i="2"/>
  <c r="J9" i="2"/>
  <c r="I9" i="2"/>
  <c r="H9" i="2"/>
  <c r="G9" i="2"/>
  <c r="F9" i="2"/>
  <c r="E9" i="2"/>
  <c r="D9" i="2"/>
  <c r="C9" i="2"/>
  <c r="B9" i="2"/>
  <c r="M11" i="2"/>
  <c r="K11" i="2"/>
  <c r="M10" i="2"/>
  <c r="L10" i="2"/>
  <c r="K10" i="2"/>
  <c r="J11" i="2"/>
  <c r="H11" i="2"/>
  <c r="F11" i="2"/>
  <c r="D11" i="2"/>
  <c r="J10" i="2"/>
  <c r="I10" i="2"/>
  <c r="H10" i="2"/>
  <c r="G10" i="2"/>
  <c r="F10" i="2"/>
  <c r="E10" i="2"/>
  <c r="D10" i="2"/>
  <c r="J2" i="2"/>
  <c r="N2" i="2"/>
  <c r="F5" i="2"/>
  <c r="E5" i="2"/>
  <c r="M2" i="2"/>
  <c r="L2" i="2"/>
  <c r="K2" i="2"/>
  <c r="I2" i="2"/>
  <c r="H2" i="2"/>
  <c r="I4" i="2"/>
  <c r="K4" i="2"/>
  <c r="M4" i="2"/>
  <c r="I3" i="2"/>
  <c r="J3" i="2"/>
  <c r="K3" i="2"/>
  <c r="L3" i="2"/>
  <c r="M3" i="2"/>
  <c r="H3" i="2"/>
  <c r="G4" i="2"/>
  <c r="G3" i="2"/>
  <c r="G2" i="2"/>
  <c r="M33" i="2" l="1"/>
  <c r="L33" i="2"/>
  <c r="K33" i="2"/>
  <c r="J33" i="2"/>
  <c r="I33" i="2"/>
  <c r="H33" i="2"/>
  <c r="G33" i="2"/>
  <c r="F33" i="2"/>
  <c r="E33" i="2"/>
  <c r="D33" i="2"/>
  <c r="C33" i="2"/>
  <c r="B33" i="2"/>
  <c r="I26" i="2"/>
  <c r="H26" i="2"/>
  <c r="D26" i="2"/>
  <c r="C26" i="2"/>
  <c r="B26" i="2"/>
  <c r="M26" i="2"/>
  <c r="L26" i="2"/>
  <c r="K26" i="2"/>
  <c r="J26" i="2"/>
  <c r="G26" i="2"/>
  <c r="L19" i="2"/>
  <c r="J19" i="2"/>
  <c r="H19" i="2"/>
  <c r="G19" i="2"/>
  <c r="F19" i="2"/>
  <c r="D19" i="2"/>
  <c r="B19" i="2"/>
  <c r="C19" i="2"/>
  <c r="L12" i="2"/>
  <c r="K12" i="2"/>
  <c r="J12" i="2"/>
  <c r="F12" i="2"/>
  <c r="C12" i="2"/>
  <c r="B12" i="2"/>
  <c r="G12" i="2"/>
  <c r="K5" i="2"/>
  <c r="M12" i="2" l="1"/>
  <c r="I19" i="2"/>
  <c r="M19" i="2"/>
  <c r="E26" i="2"/>
  <c r="F26" i="2"/>
  <c r="N26" i="2" s="1"/>
  <c r="K19" i="2"/>
  <c r="I5" i="2"/>
  <c r="E12" i="2"/>
  <c r="I12" i="2"/>
  <c r="E19" i="2"/>
  <c r="J5" i="2"/>
  <c r="N24" i="2"/>
  <c r="N25" i="2"/>
  <c r="D12" i="2"/>
  <c r="H12" i="2"/>
  <c r="N10" i="2"/>
  <c r="N3" i="2"/>
  <c r="N31" i="2"/>
  <c r="N32" i="2"/>
  <c r="N17" i="2"/>
  <c r="N18" i="2"/>
  <c r="M5" i="2"/>
  <c r="H5" i="2"/>
  <c r="L5" i="2"/>
  <c r="N4" i="2"/>
  <c r="N11" i="2"/>
  <c r="N33" i="2"/>
  <c r="G5" i="2"/>
  <c r="N9" i="2"/>
  <c r="N16" i="2"/>
  <c r="N23" i="2"/>
  <c r="N30" i="2"/>
  <c r="C34" i="1"/>
  <c r="D34" i="1"/>
  <c r="E34" i="1"/>
  <c r="F34" i="1"/>
  <c r="G34" i="1"/>
  <c r="H34" i="1"/>
  <c r="I34" i="1"/>
  <c r="J34" i="1"/>
  <c r="K34" i="1"/>
  <c r="L34" i="1"/>
  <c r="M34" i="1"/>
  <c r="B34" i="1"/>
  <c r="C33" i="1"/>
  <c r="D33" i="1"/>
  <c r="E33" i="1"/>
  <c r="F33" i="1"/>
  <c r="G33" i="1"/>
  <c r="H33" i="1"/>
  <c r="I33" i="1"/>
  <c r="J33" i="1"/>
  <c r="K33" i="1"/>
  <c r="L33" i="1"/>
  <c r="M33" i="1"/>
  <c r="M37" i="1" s="1"/>
  <c r="B33" i="1"/>
  <c r="M35" i="1"/>
  <c r="L35" i="1"/>
  <c r="K35" i="1"/>
  <c r="K37" i="1" s="1"/>
  <c r="J35" i="1"/>
  <c r="I35" i="1"/>
  <c r="H35" i="1"/>
  <c r="G35" i="1"/>
  <c r="G37" i="1" s="1"/>
  <c r="F35" i="1"/>
  <c r="E35" i="1"/>
  <c r="D35" i="1"/>
  <c r="C35" i="1"/>
  <c r="C37" i="1" s="1"/>
  <c r="B35" i="1"/>
  <c r="I37" i="1"/>
  <c r="B37" i="1"/>
  <c r="C25" i="1"/>
  <c r="D25" i="1"/>
  <c r="E25" i="1"/>
  <c r="E29" i="1" s="1"/>
  <c r="F25" i="1"/>
  <c r="G25" i="1"/>
  <c r="H25" i="1"/>
  <c r="I25" i="1"/>
  <c r="J25" i="1"/>
  <c r="K25" i="1"/>
  <c r="L25" i="1"/>
  <c r="M25" i="1"/>
  <c r="M29" i="1" s="1"/>
  <c r="B25" i="1"/>
  <c r="C17" i="1"/>
  <c r="D17" i="1"/>
  <c r="E17" i="1"/>
  <c r="E21" i="1" s="1"/>
  <c r="F17" i="1"/>
  <c r="G17" i="1"/>
  <c r="H17" i="1"/>
  <c r="I17" i="1"/>
  <c r="I21" i="1" s="1"/>
  <c r="J17" i="1"/>
  <c r="K17" i="1"/>
  <c r="L17" i="1"/>
  <c r="M17" i="1"/>
  <c r="B17" i="1"/>
  <c r="C29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D29" i="1" s="1"/>
  <c r="C26" i="1"/>
  <c r="B26" i="1"/>
  <c r="L29" i="1"/>
  <c r="C18" i="1"/>
  <c r="D18" i="1"/>
  <c r="E18" i="1"/>
  <c r="F18" i="1"/>
  <c r="G18" i="1"/>
  <c r="H18" i="1"/>
  <c r="I18" i="1"/>
  <c r="J18" i="1"/>
  <c r="K18" i="1"/>
  <c r="L18" i="1"/>
  <c r="M18" i="1"/>
  <c r="B18" i="1"/>
  <c r="M19" i="1"/>
  <c r="L19" i="1"/>
  <c r="K19" i="1"/>
  <c r="J19" i="1"/>
  <c r="I19" i="1"/>
  <c r="H19" i="1"/>
  <c r="G19" i="1"/>
  <c r="F19" i="1"/>
  <c r="E19" i="1"/>
  <c r="D19" i="1"/>
  <c r="D21" i="1" s="1"/>
  <c r="C19" i="1"/>
  <c r="B19" i="1"/>
  <c r="C9" i="1"/>
  <c r="D9" i="1"/>
  <c r="E9" i="1"/>
  <c r="F9" i="1"/>
  <c r="G9" i="1"/>
  <c r="H9" i="1"/>
  <c r="I9" i="1"/>
  <c r="J9" i="1"/>
  <c r="K9" i="1"/>
  <c r="L9" i="1"/>
  <c r="L13" i="1" s="1"/>
  <c r="M9" i="1"/>
  <c r="B9" i="1"/>
  <c r="B10" i="1"/>
  <c r="C10" i="1"/>
  <c r="D10" i="1"/>
  <c r="E10" i="1"/>
  <c r="F10" i="1"/>
  <c r="B11" i="1"/>
  <c r="C11" i="1"/>
  <c r="D11" i="1"/>
  <c r="E11" i="1"/>
  <c r="F11" i="1"/>
  <c r="M11" i="1"/>
  <c r="L11" i="1"/>
  <c r="K11" i="1"/>
  <c r="J11" i="1"/>
  <c r="I11" i="1"/>
  <c r="H11" i="1"/>
  <c r="G11" i="1"/>
  <c r="M10" i="1"/>
  <c r="M13" i="1" s="1"/>
  <c r="L10" i="1"/>
  <c r="K10" i="1"/>
  <c r="J10" i="1"/>
  <c r="I10" i="1"/>
  <c r="H10" i="1"/>
  <c r="G10" i="1"/>
  <c r="H4" i="1"/>
  <c r="I4" i="1"/>
  <c r="J4" i="1"/>
  <c r="K4" i="1"/>
  <c r="L4" i="1"/>
  <c r="M4" i="1"/>
  <c r="G4" i="1"/>
  <c r="H3" i="1"/>
  <c r="I3" i="1"/>
  <c r="J3" i="1"/>
  <c r="K3" i="1"/>
  <c r="L3" i="1"/>
  <c r="M3" i="1"/>
  <c r="G3" i="1"/>
  <c r="H2" i="1"/>
  <c r="I2" i="1"/>
  <c r="J2" i="1"/>
  <c r="K2" i="1"/>
  <c r="L2" i="1"/>
  <c r="M2" i="1"/>
  <c r="G2" i="1"/>
  <c r="N19" i="2" l="1"/>
  <c r="N12" i="2"/>
  <c r="L5" i="1"/>
  <c r="H5" i="1"/>
  <c r="N4" i="1"/>
  <c r="H29" i="1"/>
  <c r="D13" i="1"/>
  <c r="E37" i="1"/>
  <c r="H13" i="1"/>
  <c r="K21" i="1"/>
  <c r="G21" i="1"/>
  <c r="K29" i="1"/>
  <c r="N17" i="1"/>
  <c r="N25" i="1"/>
  <c r="L37" i="1"/>
  <c r="N5" i="2"/>
  <c r="K5" i="1"/>
  <c r="K13" i="1"/>
  <c r="N19" i="1"/>
  <c r="G5" i="1"/>
  <c r="J5" i="1"/>
  <c r="I5" i="1"/>
  <c r="B13" i="1"/>
  <c r="F13" i="1"/>
  <c r="B21" i="1"/>
  <c r="N26" i="1"/>
  <c r="N27" i="1"/>
  <c r="I13" i="1"/>
  <c r="E13" i="1"/>
  <c r="M21" i="1"/>
  <c r="L21" i="1"/>
  <c r="H21" i="1"/>
  <c r="C21" i="1"/>
  <c r="G29" i="1"/>
  <c r="N18" i="1"/>
  <c r="J21" i="1"/>
  <c r="F21" i="1"/>
  <c r="N3" i="1"/>
  <c r="H37" i="1"/>
  <c r="D37" i="1"/>
  <c r="N34" i="1"/>
  <c r="N11" i="1"/>
  <c r="N10" i="1"/>
  <c r="C13" i="1"/>
  <c r="I29" i="1"/>
  <c r="M5" i="1"/>
  <c r="N5" i="1"/>
  <c r="J37" i="1"/>
  <c r="F37" i="1"/>
  <c r="J29" i="1"/>
  <c r="F29" i="1"/>
  <c r="N9" i="1"/>
  <c r="N35" i="1"/>
  <c r="N2" i="1"/>
  <c r="J13" i="1"/>
  <c r="B29" i="1"/>
  <c r="N29" i="1" s="1"/>
  <c r="N33" i="1"/>
  <c r="G13" i="1"/>
  <c r="N13" i="1" l="1"/>
  <c r="N37" i="1"/>
  <c r="N21" i="1"/>
</calcChain>
</file>

<file path=xl/sharedStrings.xml><?xml version="1.0" encoding="utf-8"?>
<sst xmlns="http://schemas.openxmlformats.org/spreadsheetml/2006/main" count="182" uniqueCount="29">
  <si>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</si>
  <si>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</si>
  <si>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</si>
  <si>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</si>
  <si>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</si>
  <si>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</si>
  <si>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</si>
  <si>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</si>
  <si>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</si>
  <si>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</si>
  <si>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</si>
  <si>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</si>
  <si>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Хранение</t>
  </si>
  <si>
    <t>Обработка</t>
  </si>
  <si>
    <t>Срочное изъятие в течение часа</t>
  </si>
  <si>
    <t>Итого</t>
  </si>
  <si>
    <t>Итого год</t>
  </si>
  <si>
    <t>Абонентская плата</t>
  </si>
  <si>
    <t>90000 тенге</t>
  </si>
  <si>
    <t>110000 тенге</t>
  </si>
  <si>
    <t>135000 тенге</t>
  </si>
  <si>
    <t>160000 тенге</t>
  </si>
  <si>
    <t>190000 тенге</t>
  </si>
  <si>
    <t>Ежемесячный платеж 2015</t>
  </si>
  <si>
    <t>Количество на 2015 год</t>
  </si>
  <si>
    <t>Количество на 2016 год</t>
  </si>
  <si>
    <t>Количество на 2017 год</t>
  </si>
  <si>
    <t>Количество на 2018 год</t>
  </si>
  <si>
    <t>Количество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</si>
</sst>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2" xfId="0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A29" sqref="A29:N29"/>
    </sheetView>
  </sheetViews>
  <sheetFormatPr defaultRowHeight="15" x14ac:dyDescent="0.25"/>
  <cols>
    <col min="1" max="1" width="31" bestFit="1" customWidth="1"/>
    <col min="2" max="13" width="9.140625" style="5"/>
    <col min="14" max="14" width="10" style="5" customWidth="1"/>
    <col min="15" max="16" width="18.28515625" style="5" customWidth="1"/>
    <col min="17" max="17" width="10" bestFit="1" customWidth="1"/>
  </cols>
  <sheetData>
    <row r="1" spans="1:15" ht="15.75" thickBot="1" x14ac:dyDescent="0.3">
      <c r="A1" s="18" t="s">
        <v>24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16</v>
      </c>
    </row>
    <row r="2" spans="1:15" x14ac:dyDescent="0.25">
      <c r="A2" s="15" t="s">
        <v>12</v>
      </c>
      <c r="B2" s="16"/>
      <c r="C2" s="16"/>
      <c r="D2" s="16"/>
      <c r="E2" s="16">
        <v>307</v>
      </c>
      <c r="F2" s="16">
        <v>314</v>
      </c>
      <c r="G2" s="16">
        <f>321</f>
        <v>321</v>
      </c>
      <c r="H2" s="16">
        <f>329</f>
        <v>329</v>
      </c>
      <c r="I2" s="16">
        <f>337</f>
        <v>337</v>
      </c>
      <c r="J2" s="16">
        <f>345</f>
        <v>345</v>
      </c>
      <c r="K2" s="16">
        <f>353</f>
        <v>353</v>
      </c>
      <c r="L2" s="16">
        <f>361</f>
        <v>361</v>
      </c>
      <c r="M2" s="16">
        <f>369</f>
        <v>369</v>
      </c>
      <c r="N2" s="17">
        <f>SUM(E2:M2)</f>
        <v>3036</v>
      </c>
    </row>
    <row r="3" spans="1:15" x14ac:dyDescent="0.25">
      <c r="A3" s="9" t="s">
        <v>13</v>
      </c>
      <c r="B3" s="11"/>
      <c r="C3" s="11"/>
      <c r="D3" s="11"/>
      <c r="E3" s="11">
        <v>12</v>
      </c>
      <c r="F3" s="11">
        <v>12</v>
      </c>
      <c r="G3" s="11">
        <f>12</f>
        <v>12</v>
      </c>
      <c r="H3" s="11">
        <f>12</f>
        <v>12</v>
      </c>
      <c r="I3" s="11">
        <f>12</f>
        <v>12</v>
      </c>
      <c r="J3" s="11">
        <f>12</f>
        <v>12</v>
      </c>
      <c r="K3" s="11">
        <f>12</f>
        <v>12</v>
      </c>
      <c r="L3" s="11">
        <f>12</f>
        <v>12</v>
      </c>
      <c r="M3" s="11">
        <f>12</f>
        <v>12</v>
      </c>
      <c r="N3" s="12">
        <f t="shared" ref="N3:N4" si="0">SUM(G3:M3)</f>
        <v>84</v>
      </c>
    </row>
    <row r="4" spans="1:15" x14ac:dyDescent="0.25">
      <c r="A4" s="9" t="s">
        <v>14</v>
      </c>
      <c r="B4" s="11"/>
      <c r="C4" s="11"/>
      <c r="D4" s="11"/>
      <c r="E4" s="11">
        <v>4</v>
      </c>
      <c r="F4" s="11">
        <v>4</v>
      </c>
      <c r="G4" s="11">
        <f>4</f>
        <v>4</v>
      </c>
      <c r="H4" s="11">
        <v>4</v>
      </c>
      <c r="I4" s="11">
        <f>4</f>
        <v>4</v>
      </c>
      <c r="J4" s="11">
        <v>5</v>
      </c>
      <c r="K4" s="11">
        <f>4</f>
        <v>4</v>
      </c>
      <c r="L4" s="11">
        <v>6</v>
      </c>
      <c r="M4" s="11">
        <f>4</f>
        <v>4</v>
      </c>
      <c r="N4" s="12">
        <f t="shared" si="0"/>
        <v>31</v>
      </c>
    </row>
    <row r="5" spans="1:15" ht="15.75" thickBot="1" x14ac:dyDescent="0.3">
      <c r="A5" s="10" t="s">
        <v>15</v>
      </c>
      <c r="B5" s="13"/>
      <c r="C5" s="13"/>
      <c r="D5" s="13"/>
      <c r="E5" s="13">
        <f>SUM(E2:E4)</f>
        <v>323</v>
      </c>
      <c r="F5" s="13">
        <f>SUM(F2:F4)</f>
        <v>330</v>
      </c>
      <c r="G5" s="13">
        <f t="shared" ref="G5:M5" si="1">SUM(G2:G4)</f>
        <v>337</v>
      </c>
      <c r="H5" s="13">
        <f t="shared" si="1"/>
        <v>345</v>
      </c>
      <c r="I5" s="13">
        <f t="shared" si="1"/>
        <v>353</v>
      </c>
      <c r="J5" s="13">
        <f t="shared" si="1"/>
        <v>362</v>
      </c>
      <c r="K5" s="13">
        <f t="shared" si="1"/>
        <v>369</v>
      </c>
      <c r="L5" s="13">
        <f t="shared" si="1"/>
        <v>379</v>
      </c>
      <c r="M5" s="13">
        <f t="shared" si="1"/>
        <v>385</v>
      </c>
      <c r="N5" s="14">
        <f>SUM(G5:M5)</f>
        <v>2530</v>
      </c>
      <c r="O5" s="6"/>
    </row>
    <row r="7" spans="1:15" ht="15.75" thickBot="1" x14ac:dyDescent="0.3"/>
    <row r="8" spans="1:15" ht="15.75" thickBot="1" x14ac:dyDescent="0.3">
      <c r="A8" s="18" t="s">
        <v>25</v>
      </c>
      <c r="B8" s="19" t="s">
        <v>0</v>
      </c>
      <c r="C8" s="19" t="s">
        <v>1</v>
      </c>
      <c r="D8" s="19" t="s">
        <v>2</v>
      </c>
      <c r="E8" s="19" t="s">
        <v>3</v>
      </c>
      <c r="F8" s="19" t="s">
        <v>4</v>
      </c>
      <c r="G8" s="19" t="s">
        <v>5</v>
      </c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20" t="s">
        <v>16</v>
      </c>
    </row>
    <row r="9" spans="1:15" x14ac:dyDescent="0.25">
      <c r="A9" s="15" t="s">
        <v>12</v>
      </c>
      <c r="B9" s="16">
        <f>377</f>
        <v>377</v>
      </c>
      <c r="C9" s="16">
        <f>385</f>
        <v>385</v>
      </c>
      <c r="D9" s="16">
        <f>393</f>
        <v>393</v>
      </c>
      <c r="E9" s="16">
        <f>401</f>
        <v>401</v>
      </c>
      <c r="F9" s="16">
        <f>409</f>
        <v>409</v>
      </c>
      <c r="G9" s="16">
        <f>417</f>
        <v>417</v>
      </c>
      <c r="H9" s="16">
        <f>425</f>
        <v>425</v>
      </c>
      <c r="I9" s="16">
        <f>433</f>
        <v>433</v>
      </c>
      <c r="J9" s="16">
        <f>441</f>
        <v>441</v>
      </c>
      <c r="K9" s="16">
        <f>457</f>
        <v>457</v>
      </c>
      <c r="L9" s="16">
        <f>465</f>
        <v>465</v>
      </c>
      <c r="M9" s="16">
        <f>473</f>
        <v>473</v>
      </c>
      <c r="N9" s="17">
        <f>SUM(B9:M9)</f>
        <v>5076</v>
      </c>
    </row>
    <row r="10" spans="1:15" x14ac:dyDescent="0.25">
      <c r="A10" s="9" t="s">
        <v>13</v>
      </c>
      <c r="B10" s="11">
        <v>12</v>
      </c>
      <c r="C10" s="11">
        <v>12</v>
      </c>
      <c r="D10" s="11">
        <f>12</f>
        <v>12</v>
      </c>
      <c r="E10" s="11">
        <f>12</f>
        <v>12</v>
      </c>
      <c r="F10" s="11">
        <f>12</f>
        <v>12</v>
      </c>
      <c r="G10" s="11">
        <f>12</f>
        <v>12</v>
      </c>
      <c r="H10" s="11">
        <f>12</f>
        <v>12</v>
      </c>
      <c r="I10" s="11">
        <f>12</f>
        <v>12</v>
      </c>
      <c r="J10" s="11">
        <f>12</f>
        <v>12</v>
      </c>
      <c r="K10" s="11">
        <f>12</f>
        <v>12</v>
      </c>
      <c r="L10" s="11">
        <f>12</f>
        <v>12</v>
      </c>
      <c r="M10" s="11">
        <f>12</f>
        <v>12</v>
      </c>
      <c r="N10" s="12">
        <f t="shared" ref="N10:N11" si="2">SUM(B10:M10)</f>
        <v>144</v>
      </c>
    </row>
    <row r="11" spans="1:15" x14ac:dyDescent="0.25">
      <c r="A11" s="9" t="s">
        <v>14</v>
      </c>
      <c r="B11" s="11">
        <v>4</v>
      </c>
      <c r="C11" s="11">
        <v>4</v>
      </c>
      <c r="D11" s="11">
        <f>4</f>
        <v>4</v>
      </c>
      <c r="E11" s="11">
        <v>4</v>
      </c>
      <c r="F11" s="11">
        <f>4</f>
        <v>4</v>
      </c>
      <c r="G11" s="11">
        <v>5</v>
      </c>
      <c r="H11" s="11">
        <f>4</f>
        <v>4</v>
      </c>
      <c r="I11" s="11">
        <v>6</v>
      </c>
      <c r="J11" s="11">
        <f>4</f>
        <v>4</v>
      </c>
      <c r="K11" s="11">
        <f>4</f>
        <v>4</v>
      </c>
      <c r="L11" s="11">
        <v>6</v>
      </c>
      <c r="M11" s="11">
        <f>4</f>
        <v>4</v>
      </c>
      <c r="N11" s="12">
        <f t="shared" si="2"/>
        <v>53</v>
      </c>
    </row>
    <row r="12" spans="1:15" ht="15.75" thickBot="1" x14ac:dyDescent="0.3">
      <c r="A12" s="10" t="s">
        <v>15</v>
      </c>
      <c r="B12" s="13">
        <f t="shared" ref="B12:M12" si="3">SUM(B9:B11)</f>
        <v>393</v>
      </c>
      <c r="C12" s="13">
        <f t="shared" si="3"/>
        <v>401</v>
      </c>
      <c r="D12" s="13">
        <f t="shared" si="3"/>
        <v>409</v>
      </c>
      <c r="E12" s="13">
        <f t="shared" si="3"/>
        <v>417</v>
      </c>
      <c r="F12" s="13">
        <f t="shared" si="3"/>
        <v>425</v>
      </c>
      <c r="G12" s="13">
        <f t="shared" si="3"/>
        <v>434</v>
      </c>
      <c r="H12" s="13">
        <f t="shared" si="3"/>
        <v>441</v>
      </c>
      <c r="I12" s="13">
        <f t="shared" si="3"/>
        <v>451</v>
      </c>
      <c r="J12" s="13">
        <f t="shared" si="3"/>
        <v>457</v>
      </c>
      <c r="K12" s="13">
        <f t="shared" si="3"/>
        <v>473</v>
      </c>
      <c r="L12" s="13">
        <f t="shared" si="3"/>
        <v>483</v>
      </c>
      <c r="M12" s="13">
        <f t="shared" si="3"/>
        <v>489</v>
      </c>
      <c r="N12" s="14">
        <f>SUM(B12:M12)</f>
        <v>5273</v>
      </c>
      <c r="O12" s="6"/>
    </row>
    <row r="14" spans="1:15" ht="15.75" thickBot="1" x14ac:dyDescent="0.3"/>
    <row r="15" spans="1:15" ht="15.75" thickBot="1" x14ac:dyDescent="0.3">
      <c r="A15" s="18" t="s">
        <v>26</v>
      </c>
      <c r="B15" s="19" t="s">
        <v>0</v>
      </c>
      <c r="C15" s="19" t="s">
        <v>1</v>
      </c>
      <c r="D15" s="19" t="s">
        <v>2</v>
      </c>
      <c r="E15" s="19" t="s">
        <v>3</v>
      </c>
      <c r="F15" s="19" t="s">
        <v>4</v>
      </c>
      <c r="G15" s="19" t="s">
        <v>5</v>
      </c>
      <c r="H15" s="19" t="s">
        <v>6</v>
      </c>
      <c r="I15" s="19" t="s">
        <v>7</v>
      </c>
      <c r="J15" s="19" t="s">
        <v>8</v>
      </c>
      <c r="K15" s="19" t="s">
        <v>9</v>
      </c>
      <c r="L15" s="19" t="s">
        <v>10</v>
      </c>
      <c r="M15" s="19" t="s">
        <v>11</v>
      </c>
      <c r="N15" s="20" t="s">
        <v>16</v>
      </c>
    </row>
    <row r="16" spans="1:15" x14ac:dyDescent="0.25">
      <c r="A16" s="15" t="s">
        <v>12</v>
      </c>
      <c r="B16" s="16">
        <f>482</f>
        <v>482</v>
      </c>
      <c r="C16" s="16">
        <f>491</f>
        <v>491</v>
      </c>
      <c r="D16" s="16">
        <f>500</f>
        <v>500</v>
      </c>
      <c r="E16" s="16">
        <f>509</f>
        <v>509</v>
      </c>
      <c r="F16" s="16">
        <f>518</f>
        <v>518</v>
      </c>
      <c r="G16" s="16">
        <f>527</f>
        <v>527</v>
      </c>
      <c r="H16" s="16">
        <f>536</f>
        <v>536</v>
      </c>
      <c r="I16" s="16">
        <f>545</f>
        <v>545</v>
      </c>
      <c r="J16" s="16">
        <f>554</f>
        <v>554</v>
      </c>
      <c r="K16" s="16">
        <f>563</f>
        <v>563</v>
      </c>
      <c r="L16" s="16">
        <f>572</f>
        <v>572</v>
      </c>
      <c r="M16" s="16">
        <f>581</f>
        <v>581</v>
      </c>
      <c r="N16" s="17">
        <f>SUM(B16:M16)</f>
        <v>6378</v>
      </c>
    </row>
    <row r="17" spans="1:15" x14ac:dyDescent="0.25">
      <c r="A17" s="9" t="s">
        <v>13</v>
      </c>
      <c r="B17" s="11">
        <v>13</v>
      </c>
      <c r="C17" s="11">
        <v>13</v>
      </c>
      <c r="D17" s="11">
        <v>13</v>
      </c>
      <c r="E17" s="11">
        <v>13</v>
      </c>
      <c r="F17" s="11">
        <v>13</v>
      </c>
      <c r="G17" s="11">
        <v>13</v>
      </c>
      <c r="H17" s="11">
        <v>13</v>
      </c>
      <c r="I17" s="11">
        <v>13</v>
      </c>
      <c r="J17" s="11">
        <v>13</v>
      </c>
      <c r="K17" s="11">
        <v>13</v>
      </c>
      <c r="L17" s="11">
        <v>13</v>
      </c>
      <c r="M17" s="11">
        <v>13</v>
      </c>
      <c r="N17" s="12">
        <f t="shared" ref="N17:N18" si="4">SUM(B17:M17)</f>
        <v>156</v>
      </c>
    </row>
    <row r="18" spans="1:15" x14ac:dyDescent="0.25">
      <c r="A18" s="9" t="s">
        <v>14</v>
      </c>
      <c r="B18" s="11">
        <v>4</v>
      </c>
      <c r="C18" s="11">
        <v>4</v>
      </c>
      <c r="D18" s="11">
        <v>4</v>
      </c>
      <c r="E18" s="11">
        <v>4</v>
      </c>
      <c r="F18" s="11">
        <v>4</v>
      </c>
      <c r="G18" s="11">
        <v>4</v>
      </c>
      <c r="H18" s="11">
        <v>4</v>
      </c>
      <c r="I18" s="11">
        <v>4</v>
      </c>
      <c r="J18" s="11">
        <v>4</v>
      </c>
      <c r="K18" s="11">
        <v>4</v>
      </c>
      <c r="L18" s="11">
        <v>4</v>
      </c>
      <c r="M18" s="11">
        <v>4</v>
      </c>
      <c r="N18" s="12">
        <f t="shared" si="4"/>
        <v>48</v>
      </c>
    </row>
    <row r="19" spans="1:15" ht="15.75" thickBot="1" x14ac:dyDescent="0.3">
      <c r="A19" s="10" t="s">
        <v>15</v>
      </c>
      <c r="B19" s="13">
        <f t="shared" ref="B19:M19" si="5">SUM(B16:B18)</f>
        <v>499</v>
      </c>
      <c r="C19" s="13">
        <f t="shared" si="5"/>
        <v>508</v>
      </c>
      <c r="D19" s="13">
        <f t="shared" si="5"/>
        <v>517</v>
      </c>
      <c r="E19" s="13">
        <f t="shared" si="5"/>
        <v>526</v>
      </c>
      <c r="F19" s="13">
        <f t="shared" si="5"/>
        <v>535</v>
      </c>
      <c r="G19" s="13">
        <f t="shared" si="5"/>
        <v>544</v>
      </c>
      <c r="H19" s="13">
        <f t="shared" si="5"/>
        <v>553</v>
      </c>
      <c r="I19" s="13">
        <f t="shared" si="5"/>
        <v>562</v>
      </c>
      <c r="J19" s="13">
        <f t="shared" si="5"/>
        <v>571</v>
      </c>
      <c r="K19" s="13">
        <f t="shared" si="5"/>
        <v>580</v>
      </c>
      <c r="L19" s="13">
        <f t="shared" si="5"/>
        <v>589</v>
      </c>
      <c r="M19" s="13">
        <f t="shared" si="5"/>
        <v>598</v>
      </c>
      <c r="N19" s="14">
        <f>SUM(B19:M19)</f>
        <v>6582</v>
      </c>
      <c r="O19" s="6"/>
    </row>
    <row r="21" spans="1:15" ht="15.75" thickBot="1" x14ac:dyDescent="0.3"/>
    <row r="22" spans="1:15" ht="15.75" thickBot="1" x14ac:dyDescent="0.3">
      <c r="A22" s="18" t="s">
        <v>27</v>
      </c>
      <c r="B22" s="19" t="s">
        <v>0</v>
      </c>
      <c r="C22" s="19" t="s">
        <v>1</v>
      </c>
      <c r="D22" s="19" t="s">
        <v>2</v>
      </c>
      <c r="E22" s="19" t="s">
        <v>3</v>
      </c>
      <c r="F22" s="19" t="s">
        <v>4</v>
      </c>
      <c r="G22" s="19" t="s">
        <v>5</v>
      </c>
      <c r="H22" s="19" t="s">
        <v>6</v>
      </c>
      <c r="I22" s="19" t="s">
        <v>7</v>
      </c>
      <c r="J22" s="19" t="s">
        <v>8</v>
      </c>
      <c r="K22" s="19" t="s">
        <v>9</v>
      </c>
      <c r="L22" s="19" t="s">
        <v>10</v>
      </c>
      <c r="M22" s="19" t="s">
        <v>11</v>
      </c>
      <c r="N22" s="20" t="s">
        <v>16</v>
      </c>
    </row>
    <row r="23" spans="1:15" x14ac:dyDescent="0.25">
      <c r="A23" s="15" t="s">
        <v>12</v>
      </c>
      <c r="B23" s="16">
        <f>590</f>
        <v>590</v>
      </c>
      <c r="C23" s="16">
        <f>599</f>
        <v>599</v>
      </c>
      <c r="D23" s="16">
        <f>608</f>
        <v>608</v>
      </c>
      <c r="E23" s="16">
        <f>617</f>
        <v>617</v>
      </c>
      <c r="F23" s="16">
        <f>626</f>
        <v>626</v>
      </c>
      <c r="G23" s="16">
        <f>635</f>
        <v>635</v>
      </c>
      <c r="H23" s="16">
        <f>644</f>
        <v>644</v>
      </c>
      <c r="I23" s="16">
        <f>653</f>
        <v>653</v>
      </c>
      <c r="J23" s="16">
        <f>662</f>
        <v>662</v>
      </c>
      <c r="K23" s="16">
        <f>671</f>
        <v>671</v>
      </c>
      <c r="L23" s="16">
        <f>680</f>
        <v>680</v>
      </c>
      <c r="M23" s="16">
        <f>689</f>
        <v>689</v>
      </c>
      <c r="N23" s="17">
        <f>SUM(B23:M23)</f>
        <v>7674</v>
      </c>
    </row>
    <row r="24" spans="1:15" x14ac:dyDescent="0.25">
      <c r="A24" s="9" t="s">
        <v>13</v>
      </c>
      <c r="B24" s="11">
        <v>13</v>
      </c>
      <c r="C24" s="11">
        <v>13</v>
      </c>
      <c r="D24" s="11">
        <v>13</v>
      </c>
      <c r="E24" s="11">
        <v>13</v>
      </c>
      <c r="F24" s="11">
        <v>13</v>
      </c>
      <c r="G24" s="11">
        <v>13</v>
      </c>
      <c r="H24" s="11">
        <v>13</v>
      </c>
      <c r="I24" s="11">
        <v>13</v>
      </c>
      <c r="J24" s="11">
        <v>13</v>
      </c>
      <c r="K24" s="11">
        <v>13</v>
      </c>
      <c r="L24" s="11">
        <v>13</v>
      </c>
      <c r="M24" s="11">
        <v>13</v>
      </c>
      <c r="N24" s="12">
        <f t="shared" ref="N24:N25" si="6">SUM(B24:M24)</f>
        <v>156</v>
      </c>
    </row>
    <row r="25" spans="1:15" x14ac:dyDescent="0.25">
      <c r="A25" s="9" t="s">
        <v>14</v>
      </c>
      <c r="B25" s="11">
        <v>4</v>
      </c>
      <c r="C25" s="11">
        <v>4</v>
      </c>
      <c r="D25" s="11">
        <v>4</v>
      </c>
      <c r="E25" s="11">
        <v>4</v>
      </c>
      <c r="F25" s="11">
        <v>4</v>
      </c>
      <c r="G25" s="11">
        <v>4</v>
      </c>
      <c r="H25" s="11">
        <v>4</v>
      </c>
      <c r="I25" s="11">
        <v>4</v>
      </c>
      <c r="J25" s="11">
        <v>4</v>
      </c>
      <c r="K25" s="11">
        <v>4</v>
      </c>
      <c r="L25" s="11">
        <v>4</v>
      </c>
      <c r="M25" s="11">
        <v>4</v>
      </c>
      <c r="N25" s="12">
        <f t="shared" si="6"/>
        <v>48</v>
      </c>
    </row>
    <row r="26" spans="1:15" ht="15.75" thickBot="1" x14ac:dyDescent="0.3">
      <c r="A26" s="10" t="s">
        <v>15</v>
      </c>
      <c r="B26" s="13">
        <f t="shared" ref="B26:M26" si="7">SUM(B23:B25)</f>
        <v>607</v>
      </c>
      <c r="C26" s="13">
        <f t="shared" si="7"/>
        <v>616</v>
      </c>
      <c r="D26" s="13">
        <f t="shared" si="7"/>
        <v>625</v>
      </c>
      <c r="E26" s="13">
        <f t="shared" si="7"/>
        <v>634</v>
      </c>
      <c r="F26" s="13">
        <f t="shared" si="7"/>
        <v>643</v>
      </c>
      <c r="G26" s="13">
        <f t="shared" si="7"/>
        <v>652</v>
      </c>
      <c r="H26" s="13">
        <f t="shared" si="7"/>
        <v>661</v>
      </c>
      <c r="I26" s="13">
        <f t="shared" si="7"/>
        <v>670</v>
      </c>
      <c r="J26" s="13">
        <f t="shared" si="7"/>
        <v>679</v>
      </c>
      <c r="K26" s="13">
        <f t="shared" si="7"/>
        <v>688</v>
      </c>
      <c r="L26" s="13">
        <f t="shared" si="7"/>
        <v>697</v>
      </c>
      <c r="M26" s="13">
        <f t="shared" si="7"/>
        <v>706</v>
      </c>
      <c r="N26" s="14">
        <f>SUM(B26:M26)</f>
        <v>7878</v>
      </c>
      <c r="O26" s="6"/>
    </row>
    <row r="28" spans="1:15" ht="15.75" thickBot="1" x14ac:dyDescent="0.3"/>
    <row r="29" spans="1:15" ht="15.75" thickBot="1" x14ac:dyDescent="0.3">
      <c r="A29" s="18" t="s">
        <v>28</v>
      </c>
      <c r="B29" s="19" t="s">
        <v>0</v>
      </c>
      <c r="C29" s="19" t="s">
        <v>1</v>
      </c>
      <c r="D29" s="19" t="s">
        <v>2</v>
      </c>
      <c r="E29" s="19" t="s">
        <v>3</v>
      </c>
      <c r="F29" s="19" t="s">
        <v>4</v>
      </c>
      <c r="G29" s="19" t="s">
        <v>5</v>
      </c>
      <c r="H29" s="19" t="s">
        <v>6</v>
      </c>
      <c r="I29" s="19" t="s">
        <v>7</v>
      </c>
      <c r="J29" s="19" t="s">
        <v>8</v>
      </c>
      <c r="K29" s="19" t="s">
        <v>9</v>
      </c>
      <c r="L29" s="19" t="s">
        <v>10</v>
      </c>
      <c r="M29" s="19" t="s">
        <v>11</v>
      </c>
      <c r="N29" s="20" t="s">
        <v>16</v>
      </c>
    </row>
    <row r="30" spans="1:15" x14ac:dyDescent="0.25">
      <c r="A30" s="15" t="s">
        <v>12</v>
      </c>
      <c r="B30" s="16">
        <f>699</f>
        <v>699</v>
      </c>
      <c r="C30" s="16">
        <f>709</f>
        <v>709</v>
      </c>
      <c r="D30" s="16">
        <f>719</f>
        <v>719</v>
      </c>
      <c r="E30" s="16">
        <f>729</f>
        <v>729</v>
      </c>
      <c r="F30" s="16">
        <f>739</f>
        <v>739</v>
      </c>
      <c r="G30" s="16">
        <f>749</f>
        <v>749</v>
      </c>
      <c r="H30" s="16">
        <f>759</f>
        <v>759</v>
      </c>
      <c r="I30" s="16">
        <f>769</f>
        <v>769</v>
      </c>
      <c r="J30" s="16">
        <f>779</f>
        <v>779</v>
      </c>
      <c r="K30" s="16">
        <f>789</f>
        <v>789</v>
      </c>
      <c r="L30" s="16">
        <f>799</f>
        <v>799</v>
      </c>
      <c r="M30" s="16">
        <f>809</f>
        <v>809</v>
      </c>
      <c r="N30" s="17">
        <f>SUM(B30:M30)</f>
        <v>9048</v>
      </c>
    </row>
    <row r="31" spans="1:15" x14ac:dyDescent="0.25">
      <c r="A31" s="9" t="s">
        <v>13</v>
      </c>
      <c r="B31" s="11">
        <v>14</v>
      </c>
      <c r="C31" s="11">
        <v>14</v>
      </c>
      <c r="D31" s="11">
        <v>14</v>
      </c>
      <c r="E31" s="11">
        <v>14</v>
      </c>
      <c r="F31" s="11">
        <v>14</v>
      </c>
      <c r="G31" s="11">
        <v>14</v>
      </c>
      <c r="H31" s="11">
        <v>14</v>
      </c>
      <c r="I31" s="11">
        <v>14</v>
      </c>
      <c r="J31" s="11">
        <v>14</v>
      </c>
      <c r="K31" s="11">
        <v>14</v>
      </c>
      <c r="L31" s="11">
        <v>14</v>
      </c>
      <c r="M31" s="11">
        <v>14</v>
      </c>
      <c r="N31" s="12">
        <f t="shared" ref="N31:N32" si="8">SUM(B31:M31)</f>
        <v>168</v>
      </c>
    </row>
    <row r="32" spans="1:15" x14ac:dyDescent="0.25">
      <c r="A32" s="9" t="s">
        <v>14</v>
      </c>
      <c r="B32" s="11">
        <v>4</v>
      </c>
      <c r="C32" s="11">
        <v>4</v>
      </c>
      <c r="D32" s="11">
        <v>4</v>
      </c>
      <c r="E32" s="11">
        <v>4</v>
      </c>
      <c r="F32" s="11">
        <v>4</v>
      </c>
      <c r="G32" s="11">
        <v>4</v>
      </c>
      <c r="H32" s="11">
        <v>4</v>
      </c>
      <c r="I32" s="11">
        <v>4</v>
      </c>
      <c r="J32" s="11">
        <v>4</v>
      </c>
      <c r="K32" s="11">
        <v>4</v>
      </c>
      <c r="L32" s="11">
        <v>4</v>
      </c>
      <c r="M32" s="11">
        <v>4</v>
      </c>
      <c r="N32" s="12">
        <f t="shared" si="8"/>
        <v>48</v>
      </c>
    </row>
    <row r="33" spans="1:17" ht="15.75" thickBot="1" x14ac:dyDescent="0.3">
      <c r="A33" s="10" t="s">
        <v>15</v>
      </c>
      <c r="B33" s="13">
        <f t="shared" ref="B33:M33" si="9">SUM(B30:B32)</f>
        <v>717</v>
      </c>
      <c r="C33" s="13">
        <f t="shared" si="9"/>
        <v>727</v>
      </c>
      <c r="D33" s="13">
        <f t="shared" si="9"/>
        <v>737</v>
      </c>
      <c r="E33" s="13">
        <f t="shared" si="9"/>
        <v>747</v>
      </c>
      <c r="F33" s="13">
        <f t="shared" si="9"/>
        <v>757</v>
      </c>
      <c r="G33" s="13">
        <f t="shared" si="9"/>
        <v>767</v>
      </c>
      <c r="H33" s="13">
        <f t="shared" si="9"/>
        <v>777</v>
      </c>
      <c r="I33" s="13">
        <f t="shared" si="9"/>
        <v>787</v>
      </c>
      <c r="J33" s="13">
        <f t="shared" si="9"/>
        <v>797</v>
      </c>
      <c r="K33" s="13">
        <f t="shared" si="9"/>
        <v>807</v>
      </c>
      <c r="L33" s="13">
        <f t="shared" si="9"/>
        <v>817</v>
      </c>
      <c r="M33" s="13">
        <f t="shared" si="9"/>
        <v>827</v>
      </c>
      <c r="N33" s="14">
        <f>SUM(B33:M33)</f>
        <v>9264</v>
      </c>
      <c r="O33" s="6"/>
    </row>
    <row r="35" spans="1:17" x14ac:dyDescent="0.25">
      <c r="O35" s="7"/>
      <c r="P35" s="7"/>
      <c r="Q35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G2" sqref="G2"/>
    </sheetView>
  </sheetViews>
  <sheetFormatPr defaultRowHeight="15" x14ac:dyDescent="0.25"/>
  <cols>
    <col min="1" max="1" width="31" bestFit="1" customWidth="1"/>
    <col min="14" max="14" width="10" customWidth="1"/>
    <col min="15" max="15" width="18.7109375" customWidth="1"/>
    <col min="16" max="16" width="27.28515625" customWidth="1"/>
  </cols>
  <sheetData>
    <row r="1" spans="1:16" x14ac:dyDescent="0.25">
      <c r="A1" s="2">
        <v>2015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16</v>
      </c>
      <c r="O1" t="s">
        <v>17</v>
      </c>
      <c r="P1" t="s">
        <v>23</v>
      </c>
    </row>
    <row r="2" spans="1:16" x14ac:dyDescent="0.25">
      <c r="A2" s="1" t="s">
        <v>12</v>
      </c>
      <c r="B2" s="1"/>
      <c r="C2" s="1"/>
      <c r="D2" s="1"/>
      <c r="E2" s="1"/>
      <c r="F2" s="1"/>
      <c r="G2" s="1">
        <f>350*250</f>
        <v>87500</v>
      </c>
      <c r="H2" s="1">
        <f t="shared" ref="H2:M2" si="0">350*250</f>
        <v>87500</v>
      </c>
      <c r="I2" s="1">
        <f t="shared" si="0"/>
        <v>87500</v>
      </c>
      <c r="J2" s="1">
        <f t="shared" si="0"/>
        <v>87500</v>
      </c>
      <c r="K2" s="1">
        <f t="shared" si="0"/>
        <v>87500</v>
      </c>
      <c r="L2" s="1">
        <f t="shared" si="0"/>
        <v>87500</v>
      </c>
      <c r="M2" s="1">
        <f t="shared" si="0"/>
        <v>87500</v>
      </c>
      <c r="N2" s="1">
        <f>SUM(G2:M2)</f>
        <v>612500</v>
      </c>
    </row>
    <row r="3" spans="1:16" x14ac:dyDescent="0.25">
      <c r="A3" s="1" t="s">
        <v>13</v>
      </c>
      <c r="B3" s="1"/>
      <c r="C3" s="1"/>
      <c r="D3" s="1"/>
      <c r="E3" s="1"/>
      <c r="F3" s="1"/>
      <c r="G3" s="1">
        <f>200*12</f>
        <v>2400</v>
      </c>
      <c r="H3" s="1">
        <f t="shared" ref="H3:M3" si="1">200*12</f>
        <v>2400</v>
      </c>
      <c r="I3" s="1">
        <f t="shared" si="1"/>
        <v>2400</v>
      </c>
      <c r="J3" s="1">
        <f t="shared" si="1"/>
        <v>2400</v>
      </c>
      <c r="K3" s="1">
        <f t="shared" si="1"/>
        <v>2400</v>
      </c>
      <c r="L3" s="1">
        <f t="shared" si="1"/>
        <v>2400</v>
      </c>
      <c r="M3" s="1">
        <f t="shared" si="1"/>
        <v>2400</v>
      </c>
      <c r="N3" s="1">
        <f t="shared" ref="N3:N4" si="2">SUM(G3:M3)</f>
        <v>16800</v>
      </c>
    </row>
    <row r="4" spans="1:16" x14ac:dyDescent="0.25">
      <c r="A4" s="1" t="s">
        <v>14</v>
      </c>
      <c r="B4" s="1"/>
      <c r="C4" s="1"/>
      <c r="D4" s="1"/>
      <c r="E4" s="1"/>
      <c r="F4" s="1"/>
      <c r="G4" s="1">
        <f>1300*4</f>
        <v>5200</v>
      </c>
      <c r="H4" s="1">
        <f t="shared" ref="H4:M4" si="3">1300*4</f>
        <v>5200</v>
      </c>
      <c r="I4" s="1">
        <f t="shared" si="3"/>
        <v>5200</v>
      </c>
      <c r="J4" s="1">
        <f t="shared" si="3"/>
        <v>5200</v>
      </c>
      <c r="K4" s="1">
        <f t="shared" si="3"/>
        <v>5200</v>
      </c>
      <c r="L4" s="1">
        <f t="shared" si="3"/>
        <v>5200</v>
      </c>
      <c r="M4" s="1">
        <f t="shared" si="3"/>
        <v>5200</v>
      </c>
      <c r="N4" s="1">
        <f t="shared" si="2"/>
        <v>36400</v>
      </c>
    </row>
    <row r="5" spans="1:16" x14ac:dyDescent="0.25">
      <c r="A5" s="3" t="s">
        <v>15</v>
      </c>
      <c r="B5" s="3"/>
      <c r="C5" s="3"/>
      <c r="D5" s="3"/>
      <c r="E5" s="3"/>
      <c r="F5" s="3"/>
      <c r="G5" s="3">
        <f t="shared" ref="G5:M5" si="4">SUM(G2:G4)</f>
        <v>95100</v>
      </c>
      <c r="H5" s="3">
        <f t="shared" si="4"/>
        <v>95100</v>
      </c>
      <c r="I5" s="3">
        <f t="shared" si="4"/>
        <v>95100</v>
      </c>
      <c r="J5" s="3">
        <f t="shared" si="4"/>
        <v>95100</v>
      </c>
      <c r="K5" s="3">
        <f t="shared" si="4"/>
        <v>95100</v>
      </c>
      <c r="L5" s="3">
        <f t="shared" si="4"/>
        <v>95100</v>
      </c>
      <c r="M5" s="3">
        <f t="shared" si="4"/>
        <v>95100</v>
      </c>
      <c r="N5" s="3">
        <f>SUM(G5:M5)</f>
        <v>665700</v>
      </c>
      <c r="O5" s="4" t="s">
        <v>18</v>
      </c>
    </row>
    <row r="8" spans="1:16" x14ac:dyDescent="0.25">
      <c r="A8" s="2">
        <v>2016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16</v>
      </c>
    </row>
    <row r="9" spans="1:16" x14ac:dyDescent="0.25">
      <c r="A9" s="1" t="s">
        <v>12</v>
      </c>
      <c r="B9" s="1">
        <f>435*250</f>
        <v>108750</v>
      </c>
      <c r="C9" s="1">
        <f t="shared" ref="C9:M9" si="5">435*250</f>
        <v>108750</v>
      </c>
      <c r="D9" s="1">
        <f t="shared" si="5"/>
        <v>108750</v>
      </c>
      <c r="E9" s="1">
        <f t="shared" si="5"/>
        <v>108750</v>
      </c>
      <c r="F9" s="1">
        <f t="shared" si="5"/>
        <v>108750</v>
      </c>
      <c r="G9" s="1">
        <f t="shared" si="5"/>
        <v>108750</v>
      </c>
      <c r="H9" s="1">
        <f t="shared" si="5"/>
        <v>108750</v>
      </c>
      <c r="I9" s="1">
        <f t="shared" si="5"/>
        <v>108750</v>
      </c>
      <c r="J9" s="1">
        <f t="shared" si="5"/>
        <v>108750</v>
      </c>
      <c r="K9" s="1">
        <f t="shared" si="5"/>
        <v>108750</v>
      </c>
      <c r="L9" s="1">
        <f t="shared" si="5"/>
        <v>108750</v>
      </c>
      <c r="M9" s="1">
        <f t="shared" si="5"/>
        <v>108750</v>
      </c>
      <c r="N9" s="1">
        <f>SUM(B9:M9)</f>
        <v>1305000</v>
      </c>
    </row>
    <row r="10" spans="1:16" x14ac:dyDescent="0.25">
      <c r="A10" s="1" t="s">
        <v>13</v>
      </c>
      <c r="B10" s="1">
        <f t="shared" ref="B10:F10" si="6">200*12</f>
        <v>2400</v>
      </c>
      <c r="C10" s="1">
        <f t="shared" si="6"/>
        <v>2400</v>
      </c>
      <c r="D10" s="1">
        <f t="shared" si="6"/>
        <v>2400</v>
      </c>
      <c r="E10" s="1">
        <f t="shared" si="6"/>
        <v>2400</v>
      </c>
      <c r="F10" s="1">
        <f t="shared" si="6"/>
        <v>2400</v>
      </c>
      <c r="G10" s="1">
        <f>200*12</f>
        <v>2400</v>
      </c>
      <c r="H10" s="1">
        <f t="shared" ref="H10:M10" si="7">200*12</f>
        <v>2400</v>
      </c>
      <c r="I10" s="1">
        <f t="shared" si="7"/>
        <v>2400</v>
      </c>
      <c r="J10" s="1">
        <f t="shared" si="7"/>
        <v>2400</v>
      </c>
      <c r="K10" s="1">
        <f t="shared" si="7"/>
        <v>2400</v>
      </c>
      <c r="L10" s="1">
        <f t="shared" si="7"/>
        <v>2400</v>
      </c>
      <c r="M10" s="1">
        <f t="shared" si="7"/>
        <v>2400</v>
      </c>
      <c r="N10" s="1">
        <f t="shared" ref="N10:N11" si="8">SUM(B10:M10)</f>
        <v>28800</v>
      </c>
    </row>
    <row r="11" spans="1:16" x14ac:dyDescent="0.25">
      <c r="A11" s="1" t="s">
        <v>14</v>
      </c>
      <c r="B11" s="1">
        <f t="shared" ref="B11:F11" si="9">1300*4</f>
        <v>5200</v>
      </c>
      <c r="C11" s="1">
        <f t="shared" si="9"/>
        <v>5200</v>
      </c>
      <c r="D11" s="1">
        <f t="shared" si="9"/>
        <v>5200</v>
      </c>
      <c r="E11" s="1">
        <f t="shared" si="9"/>
        <v>5200</v>
      </c>
      <c r="F11" s="1">
        <f t="shared" si="9"/>
        <v>5200</v>
      </c>
      <c r="G11" s="1">
        <f>1300*4</f>
        <v>5200</v>
      </c>
      <c r="H11" s="1">
        <f t="shared" ref="H11:M11" si="10">1300*4</f>
        <v>5200</v>
      </c>
      <c r="I11" s="1">
        <f t="shared" si="10"/>
        <v>5200</v>
      </c>
      <c r="J11" s="1">
        <f t="shared" si="10"/>
        <v>5200</v>
      </c>
      <c r="K11" s="1">
        <f t="shared" si="10"/>
        <v>5200</v>
      </c>
      <c r="L11" s="1">
        <f t="shared" si="10"/>
        <v>5200</v>
      </c>
      <c r="M11" s="1">
        <f t="shared" si="10"/>
        <v>5200</v>
      </c>
      <c r="N11" s="1">
        <f t="shared" si="8"/>
        <v>62400</v>
      </c>
    </row>
    <row r="13" spans="1:16" x14ac:dyDescent="0.25">
      <c r="A13" s="3" t="s">
        <v>15</v>
      </c>
      <c r="B13" s="3">
        <f t="shared" ref="B13:F13" si="11">SUM(B9:B12)</f>
        <v>116350</v>
      </c>
      <c r="C13" s="3">
        <f t="shared" si="11"/>
        <v>116350</v>
      </c>
      <c r="D13" s="3">
        <f t="shared" si="11"/>
        <v>116350</v>
      </c>
      <c r="E13" s="3">
        <f t="shared" si="11"/>
        <v>116350</v>
      </c>
      <c r="F13" s="3">
        <f t="shared" si="11"/>
        <v>116350</v>
      </c>
      <c r="G13" s="3">
        <f>SUM(G9:G12)</f>
        <v>116350</v>
      </c>
      <c r="H13" s="3">
        <f t="shared" ref="H13" si="12">SUM(H9:H12)</f>
        <v>116350</v>
      </c>
      <c r="I13" s="3">
        <f t="shared" ref="I13" si="13">SUM(I9:I12)</f>
        <v>116350</v>
      </c>
      <c r="J13" s="3">
        <f t="shared" ref="J13" si="14">SUM(J9:J12)</f>
        <v>116350</v>
      </c>
      <c r="K13" s="3">
        <f t="shared" ref="K13" si="15">SUM(K9:K12)</f>
        <v>116350</v>
      </c>
      <c r="L13" s="3">
        <f t="shared" ref="L13" si="16">SUM(L9:L12)</f>
        <v>116350</v>
      </c>
      <c r="M13" s="3">
        <f t="shared" ref="M13" si="17">SUM(M9:M12)</f>
        <v>116350</v>
      </c>
      <c r="N13" s="3">
        <f>SUM(B13:M13)</f>
        <v>1396200</v>
      </c>
      <c r="O13" s="4" t="s">
        <v>19</v>
      </c>
    </row>
    <row r="16" spans="1:16" x14ac:dyDescent="0.25">
      <c r="A16" s="2">
        <v>2017</v>
      </c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16</v>
      </c>
    </row>
    <row r="17" spans="1:15" x14ac:dyDescent="0.25">
      <c r="A17" s="1" t="s">
        <v>12</v>
      </c>
      <c r="B17" s="1">
        <f>545*250</f>
        <v>136250</v>
      </c>
      <c r="C17" s="1">
        <f t="shared" ref="C17:M17" si="18">545*250</f>
        <v>136250</v>
      </c>
      <c r="D17" s="1">
        <f t="shared" si="18"/>
        <v>136250</v>
      </c>
      <c r="E17" s="1">
        <f t="shared" si="18"/>
        <v>136250</v>
      </c>
      <c r="F17" s="1">
        <f t="shared" si="18"/>
        <v>136250</v>
      </c>
      <c r="G17" s="1">
        <f t="shared" si="18"/>
        <v>136250</v>
      </c>
      <c r="H17" s="1">
        <f t="shared" si="18"/>
        <v>136250</v>
      </c>
      <c r="I17" s="1">
        <f t="shared" si="18"/>
        <v>136250</v>
      </c>
      <c r="J17" s="1">
        <f t="shared" si="18"/>
        <v>136250</v>
      </c>
      <c r="K17" s="1">
        <f t="shared" si="18"/>
        <v>136250</v>
      </c>
      <c r="L17" s="1">
        <f t="shared" si="18"/>
        <v>136250</v>
      </c>
      <c r="M17" s="1">
        <f t="shared" si="18"/>
        <v>136250</v>
      </c>
      <c r="N17" s="1">
        <f>SUM(B17:M17)</f>
        <v>1635000</v>
      </c>
    </row>
    <row r="18" spans="1:15" x14ac:dyDescent="0.25">
      <c r="A18" s="1" t="s">
        <v>13</v>
      </c>
      <c r="B18" s="1">
        <f>200*13</f>
        <v>2600</v>
      </c>
      <c r="C18" s="1">
        <f t="shared" ref="C18:M18" si="19">200*13</f>
        <v>2600</v>
      </c>
      <c r="D18" s="1">
        <f t="shared" si="19"/>
        <v>2600</v>
      </c>
      <c r="E18" s="1">
        <f t="shared" si="19"/>
        <v>2600</v>
      </c>
      <c r="F18" s="1">
        <f t="shared" si="19"/>
        <v>2600</v>
      </c>
      <c r="G18" s="1">
        <f t="shared" si="19"/>
        <v>2600</v>
      </c>
      <c r="H18" s="1">
        <f t="shared" si="19"/>
        <v>2600</v>
      </c>
      <c r="I18" s="1">
        <f t="shared" si="19"/>
        <v>2600</v>
      </c>
      <c r="J18" s="1">
        <f t="shared" si="19"/>
        <v>2600</v>
      </c>
      <c r="K18" s="1">
        <f t="shared" si="19"/>
        <v>2600</v>
      </c>
      <c r="L18" s="1">
        <f t="shared" si="19"/>
        <v>2600</v>
      </c>
      <c r="M18" s="1">
        <f t="shared" si="19"/>
        <v>2600</v>
      </c>
      <c r="N18" s="1">
        <f t="shared" ref="N18:N19" si="20">SUM(B18:M18)</f>
        <v>31200</v>
      </c>
    </row>
    <row r="19" spans="1:15" x14ac:dyDescent="0.25">
      <c r="A19" s="1" t="s">
        <v>14</v>
      </c>
      <c r="B19" s="1">
        <f t="shared" ref="B19:F19" si="21">1300*4</f>
        <v>5200</v>
      </c>
      <c r="C19" s="1">
        <f t="shared" si="21"/>
        <v>5200</v>
      </c>
      <c r="D19" s="1">
        <f t="shared" si="21"/>
        <v>5200</v>
      </c>
      <c r="E19" s="1">
        <f t="shared" si="21"/>
        <v>5200</v>
      </c>
      <c r="F19" s="1">
        <f t="shared" si="21"/>
        <v>5200</v>
      </c>
      <c r="G19" s="1">
        <f>1300*4</f>
        <v>5200</v>
      </c>
      <c r="H19" s="1">
        <f t="shared" ref="H19:M19" si="22">1300*4</f>
        <v>5200</v>
      </c>
      <c r="I19" s="1">
        <f t="shared" si="22"/>
        <v>5200</v>
      </c>
      <c r="J19" s="1">
        <f t="shared" si="22"/>
        <v>5200</v>
      </c>
      <c r="K19" s="1">
        <f t="shared" si="22"/>
        <v>5200</v>
      </c>
      <c r="L19" s="1">
        <f t="shared" si="22"/>
        <v>5200</v>
      </c>
      <c r="M19" s="1">
        <f t="shared" si="22"/>
        <v>5200</v>
      </c>
      <c r="N19" s="1">
        <f t="shared" si="20"/>
        <v>62400</v>
      </c>
    </row>
    <row r="21" spans="1:15" x14ac:dyDescent="0.25">
      <c r="A21" s="3" t="s">
        <v>15</v>
      </c>
      <c r="B21" s="3">
        <f t="shared" ref="B21" si="23">SUM(B17:B20)</f>
        <v>144050</v>
      </c>
      <c r="C21" s="3">
        <f t="shared" ref="C21" si="24">SUM(C17:C20)</f>
        <v>144050</v>
      </c>
      <c r="D21" s="3">
        <f t="shared" ref="D21" si="25">SUM(D17:D20)</f>
        <v>144050</v>
      </c>
      <c r="E21" s="3">
        <f t="shared" ref="E21" si="26">SUM(E17:E20)</f>
        <v>144050</v>
      </c>
      <c r="F21" s="3">
        <f t="shared" ref="F21" si="27">SUM(F17:F20)</f>
        <v>144050</v>
      </c>
      <c r="G21" s="3">
        <f>SUM(G17:G20)</f>
        <v>144050</v>
      </c>
      <c r="H21" s="3">
        <f t="shared" ref="H21" si="28">SUM(H17:H20)</f>
        <v>144050</v>
      </c>
      <c r="I21" s="3">
        <f t="shared" ref="I21" si="29">SUM(I17:I20)</f>
        <v>144050</v>
      </c>
      <c r="J21" s="3">
        <f t="shared" ref="J21" si="30">SUM(J17:J20)</f>
        <v>144050</v>
      </c>
      <c r="K21" s="3">
        <f t="shared" ref="K21" si="31">SUM(K17:K20)</f>
        <v>144050</v>
      </c>
      <c r="L21" s="3">
        <f t="shared" ref="L21" si="32">SUM(L17:L20)</f>
        <v>144050</v>
      </c>
      <c r="M21" s="3">
        <f t="shared" ref="M21" si="33">SUM(M17:M20)</f>
        <v>144050</v>
      </c>
      <c r="N21" s="3">
        <f>SUM(B21:M21)</f>
        <v>1728600</v>
      </c>
      <c r="O21" s="4" t="s">
        <v>20</v>
      </c>
    </row>
    <row r="24" spans="1:15" x14ac:dyDescent="0.25">
      <c r="A24" s="2">
        <v>2018</v>
      </c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1" t="s">
        <v>8</v>
      </c>
      <c r="K24" s="1" t="s">
        <v>9</v>
      </c>
      <c r="L24" s="1" t="s">
        <v>10</v>
      </c>
      <c r="M24" s="1" t="s">
        <v>11</v>
      </c>
      <c r="N24" s="1" t="s">
        <v>16</v>
      </c>
    </row>
    <row r="25" spans="1:15" x14ac:dyDescent="0.25">
      <c r="A25" s="1" t="s">
        <v>12</v>
      </c>
      <c r="B25" s="1">
        <f>640*250</f>
        <v>160000</v>
      </c>
      <c r="C25" s="1">
        <f t="shared" ref="C25:M25" si="34">640*250</f>
        <v>160000</v>
      </c>
      <c r="D25" s="1">
        <f t="shared" si="34"/>
        <v>160000</v>
      </c>
      <c r="E25" s="1">
        <f t="shared" si="34"/>
        <v>160000</v>
      </c>
      <c r="F25" s="1">
        <f t="shared" si="34"/>
        <v>160000</v>
      </c>
      <c r="G25" s="1">
        <f t="shared" si="34"/>
        <v>160000</v>
      </c>
      <c r="H25" s="1">
        <f t="shared" si="34"/>
        <v>160000</v>
      </c>
      <c r="I25" s="1">
        <f t="shared" si="34"/>
        <v>160000</v>
      </c>
      <c r="J25" s="1">
        <f t="shared" si="34"/>
        <v>160000</v>
      </c>
      <c r="K25" s="1">
        <f t="shared" si="34"/>
        <v>160000</v>
      </c>
      <c r="L25" s="1">
        <f t="shared" si="34"/>
        <v>160000</v>
      </c>
      <c r="M25" s="1">
        <f t="shared" si="34"/>
        <v>160000</v>
      </c>
      <c r="N25" s="1">
        <f>SUM(B25:M25)</f>
        <v>1920000</v>
      </c>
    </row>
    <row r="26" spans="1:15" x14ac:dyDescent="0.25">
      <c r="A26" s="1" t="s">
        <v>13</v>
      </c>
      <c r="B26" s="1">
        <f>200*13</f>
        <v>2600</v>
      </c>
      <c r="C26" s="1">
        <f t="shared" ref="C26:M26" si="35">200*13</f>
        <v>2600</v>
      </c>
      <c r="D26" s="1">
        <f t="shared" si="35"/>
        <v>2600</v>
      </c>
      <c r="E26" s="1">
        <f t="shared" si="35"/>
        <v>2600</v>
      </c>
      <c r="F26" s="1">
        <f t="shared" si="35"/>
        <v>2600</v>
      </c>
      <c r="G26" s="1">
        <f t="shared" si="35"/>
        <v>2600</v>
      </c>
      <c r="H26" s="1">
        <f t="shared" si="35"/>
        <v>2600</v>
      </c>
      <c r="I26" s="1">
        <f t="shared" si="35"/>
        <v>2600</v>
      </c>
      <c r="J26" s="1">
        <f t="shared" si="35"/>
        <v>2600</v>
      </c>
      <c r="K26" s="1">
        <f t="shared" si="35"/>
        <v>2600</v>
      </c>
      <c r="L26" s="1">
        <f t="shared" si="35"/>
        <v>2600</v>
      </c>
      <c r="M26" s="1">
        <f t="shared" si="35"/>
        <v>2600</v>
      </c>
      <c r="N26" s="1">
        <f t="shared" ref="N26:N27" si="36">SUM(B26:M26)</f>
        <v>31200</v>
      </c>
    </row>
    <row r="27" spans="1:15" x14ac:dyDescent="0.25">
      <c r="A27" s="1" t="s">
        <v>14</v>
      </c>
      <c r="B27" s="1">
        <f t="shared" ref="B27:F27" si="37">1300*4</f>
        <v>5200</v>
      </c>
      <c r="C27" s="1">
        <f t="shared" si="37"/>
        <v>5200</v>
      </c>
      <c r="D27" s="1">
        <f t="shared" si="37"/>
        <v>5200</v>
      </c>
      <c r="E27" s="1">
        <f t="shared" si="37"/>
        <v>5200</v>
      </c>
      <c r="F27" s="1">
        <f t="shared" si="37"/>
        <v>5200</v>
      </c>
      <c r="G27" s="1">
        <f>1300*4</f>
        <v>5200</v>
      </c>
      <c r="H27" s="1">
        <f t="shared" ref="H27:M27" si="38">1300*4</f>
        <v>5200</v>
      </c>
      <c r="I27" s="1">
        <f t="shared" si="38"/>
        <v>5200</v>
      </c>
      <c r="J27" s="1">
        <f t="shared" si="38"/>
        <v>5200</v>
      </c>
      <c r="K27" s="1">
        <f t="shared" si="38"/>
        <v>5200</v>
      </c>
      <c r="L27" s="1">
        <f t="shared" si="38"/>
        <v>5200</v>
      </c>
      <c r="M27" s="1">
        <f t="shared" si="38"/>
        <v>5200</v>
      </c>
      <c r="N27" s="1">
        <f t="shared" si="36"/>
        <v>62400</v>
      </c>
    </row>
    <row r="29" spans="1:15" x14ac:dyDescent="0.25">
      <c r="A29" s="3" t="s">
        <v>15</v>
      </c>
      <c r="B29" s="3">
        <f t="shared" ref="B29" si="39">SUM(B25:B28)</f>
        <v>167800</v>
      </c>
      <c r="C29" s="3">
        <f t="shared" ref="C29" si="40">SUM(C25:C28)</f>
        <v>167800</v>
      </c>
      <c r="D29" s="3">
        <f t="shared" ref="D29" si="41">SUM(D25:D28)</f>
        <v>167800</v>
      </c>
      <c r="E29" s="3">
        <f t="shared" ref="E29" si="42">SUM(E25:E28)</f>
        <v>167800</v>
      </c>
      <c r="F29" s="3">
        <f t="shared" ref="F29" si="43">SUM(F25:F28)</f>
        <v>167800</v>
      </c>
      <c r="G29" s="3">
        <f>SUM(G25:G28)</f>
        <v>167800</v>
      </c>
      <c r="H29" s="3">
        <f t="shared" ref="H29" si="44">SUM(H25:H28)</f>
        <v>167800</v>
      </c>
      <c r="I29" s="3">
        <f t="shared" ref="I29" si="45">SUM(I25:I28)</f>
        <v>167800</v>
      </c>
      <c r="J29" s="3">
        <f t="shared" ref="J29" si="46">SUM(J25:J28)</f>
        <v>167800</v>
      </c>
      <c r="K29" s="3">
        <f t="shared" ref="K29" si="47">SUM(K25:K28)</f>
        <v>167800</v>
      </c>
      <c r="L29" s="3">
        <f t="shared" ref="L29" si="48">SUM(L25:L28)</f>
        <v>167800</v>
      </c>
      <c r="M29" s="3">
        <f t="shared" ref="M29" si="49">SUM(M25:M28)</f>
        <v>167800</v>
      </c>
      <c r="N29" s="3">
        <f>SUM(B29:M29)</f>
        <v>2013600</v>
      </c>
      <c r="O29" s="4" t="s">
        <v>21</v>
      </c>
    </row>
    <row r="32" spans="1:15" x14ac:dyDescent="0.25">
      <c r="A32" s="2">
        <v>2019</v>
      </c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  <c r="M32" s="1" t="s">
        <v>11</v>
      </c>
      <c r="N32" s="1" t="s">
        <v>16</v>
      </c>
    </row>
    <row r="33" spans="1:15" x14ac:dyDescent="0.25">
      <c r="A33" s="1" t="s">
        <v>12</v>
      </c>
      <c r="B33" s="1">
        <f>770*250</f>
        <v>192500</v>
      </c>
      <c r="C33" s="1">
        <f t="shared" ref="C33:M33" si="50">770*250</f>
        <v>192500</v>
      </c>
      <c r="D33" s="1">
        <f t="shared" si="50"/>
        <v>192500</v>
      </c>
      <c r="E33" s="1">
        <f t="shared" si="50"/>
        <v>192500</v>
      </c>
      <c r="F33" s="1">
        <f t="shared" si="50"/>
        <v>192500</v>
      </c>
      <c r="G33" s="1">
        <f t="shared" si="50"/>
        <v>192500</v>
      </c>
      <c r="H33" s="1">
        <f t="shared" si="50"/>
        <v>192500</v>
      </c>
      <c r="I33" s="1">
        <f t="shared" si="50"/>
        <v>192500</v>
      </c>
      <c r="J33" s="1">
        <f t="shared" si="50"/>
        <v>192500</v>
      </c>
      <c r="K33" s="1">
        <f t="shared" si="50"/>
        <v>192500</v>
      </c>
      <c r="L33" s="1">
        <f t="shared" si="50"/>
        <v>192500</v>
      </c>
      <c r="M33" s="1">
        <f t="shared" si="50"/>
        <v>192500</v>
      </c>
      <c r="N33" s="1">
        <f>SUM(B33:M33)</f>
        <v>2310000</v>
      </c>
    </row>
    <row r="34" spans="1:15" x14ac:dyDescent="0.25">
      <c r="A34" s="1" t="s">
        <v>13</v>
      </c>
      <c r="B34" s="1">
        <f>200*14</f>
        <v>2800</v>
      </c>
      <c r="C34" s="1">
        <f t="shared" ref="C34:M34" si="51">200*14</f>
        <v>2800</v>
      </c>
      <c r="D34" s="1">
        <f t="shared" si="51"/>
        <v>2800</v>
      </c>
      <c r="E34" s="1">
        <f t="shared" si="51"/>
        <v>2800</v>
      </c>
      <c r="F34" s="1">
        <f t="shared" si="51"/>
        <v>2800</v>
      </c>
      <c r="G34" s="1">
        <f t="shared" si="51"/>
        <v>2800</v>
      </c>
      <c r="H34" s="1">
        <f t="shared" si="51"/>
        <v>2800</v>
      </c>
      <c r="I34" s="1">
        <f t="shared" si="51"/>
        <v>2800</v>
      </c>
      <c r="J34" s="1">
        <f t="shared" si="51"/>
        <v>2800</v>
      </c>
      <c r="K34" s="1">
        <f t="shared" si="51"/>
        <v>2800</v>
      </c>
      <c r="L34" s="1">
        <f t="shared" si="51"/>
        <v>2800</v>
      </c>
      <c r="M34" s="1">
        <f t="shared" si="51"/>
        <v>2800</v>
      </c>
      <c r="N34" s="1">
        <f t="shared" ref="N34:N35" si="52">SUM(B34:M34)</f>
        <v>33600</v>
      </c>
    </row>
    <row r="35" spans="1:15" x14ac:dyDescent="0.25">
      <c r="A35" s="1" t="s">
        <v>14</v>
      </c>
      <c r="B35" s="1">
        <f t="shared" ref="B35:F35" si="53">1300*4</f>
        <v>5200</v>
      </c>
      <c r="C35" s="1">
        <f t="shared" si="53"/>
        <v>5200</v>
      </c>
      <c r="D35" s="1">
        <f t="shared" si="53"/>
        <v>5200</v>
      </c>
      <c r="E35" s="1">
        <f t="shared" si="53"/>
        <v>5200</v>
      </c>
      <c r="F35" s="1">
        <f t="shared" si="53"/>
        <v>5200</v>
      </c>
      <c r="G35" s="1">
        <f>1300*4</f>
        <v>5200</v>
      </c>
      <c r="H35" s="1">
        <f t="shared" ref="H35:M35" si="54">1300*4</f>
        <v>5200</v>
      </c>
      <c r="I35" s="1">
        <f t="shared" si="54"/>
        <v>5200</v>
      </c>
      <c r="J35" s="1">
        <f t="shared" si="54"/>
        <v>5200</v>
      </c>
      <c r="K35" s="1">
        <f t="shared" si="54"/>
        <v>5200</v>
      </c>
      <c r="L35" s="1">
        <f t="shared" si="54"/>
        <v>5200</v>
      </c>
      <c r="M35" s="1">
        <f t="shared" si="54"/>
        <v>5200</v>
      </c>
      <c r="N35" s="1">
        <f t="shared" si="52"/>
        <v>62400</v>
      </c>
    </row>
    <row r="37" spans="1:15" x14ac:dyDescent="0.25">
      <c r="A37" s="3" t="s">
        <v>15</v>
      </c>
      <c r="B37" s="3">
        <f t="shared" ref="B37" si="55">SUM(B33:B36)</f>
        <v>200500</v>
      </c>
      <c r="C37" s="3">
        <f t="shared" ref="C37" si="56">SUM(C33:C36)</f>
        <v>200500</v>
      </c>
      <c r="D37" s="3">
        <f t="shared" ref="D37" si="57">SUM(D33:D36)</f>
        <v>200500</v>
      </c>
      <c r="E37" s="3">
        <f t="shared" ref="E37" si="58">SUM(E33:E36)</f>
        <v>200500</v>
      </c>
      <c r="F37" s="3">
        <f t="shared" ref="F37" si="59">SUM(F33:F36)</f>
        <v>200500</v>
      </c>
      <c r="G37" s="3">
        <f>SUM(G33:G36)</f>
        <v>200500</v>
      </c>
      <c r="H37" s="3">
        <f t="shared" ref="H37" si="60">SUM(H33:H36)</f>
        <v>200500</v>
      </c>
      <c r="I37" s="3">
        <f t="shared" ref="I37" si="61">SUM(I33:I36)</f>
        <v>200500</v>
      </c>
      <c r="J37" s="3">
        <f t="shared" ref="J37" si="62">SUM(J33:J36)</f>
        <v>200500</v>
      </c>
      <c r="K37" s="3">
        <f t="shared" ref="K37" si="63">SUM(K33:K36)</f>
        <v>200500</v>
      </c>
      <c r="L37" s="3">
        <f t="shared" ref="L37" si="64">SUM(L33:L36)</f>
        <v>200500</v>
      </c>
      <c r="M37" s="3">
        <f t="shared" ref="M37" si="65">SUM(M33:M36)</f>
        <v>200500</v>
      </c>
      <c r="N37" s="3">
        <f>SUM(B37:M37)</f>
        <v>2406000</v>
      </c>
      <c r="O37" s="4" t="s">
        <v>22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OSG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Betin, Mikhail</dc:creator>
  <cp:lastModifiedBy>Bayan Ospanova</cp:lastModifiedBy>
  <dcterms:created xsi:type="dcterms:W3CDTF">2015-02-24T03:42:05Z</dcterms:created>
  <dcterms:modified xsi:type="dcterms:W3CDTF">2015-04-16T13:57:51Z</dcterms:modified>
</cp:coreProperties>
</file>